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3"/>
  <workbookPr defaultThemeVersion="166925"/>
  <xr:revisionPtr revIDLastSave="604" documentId="11_E60897F41BE170836B02CE998F75CCDC64E183C8" xr6:coauthVersionLast="47" xr6:coauthVersionMax="47" xr10:uidLastSave="{A479F796-63FA-47A4-AFF9-AB236DE5415A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" l="1"/>
  <c r="F35" i="1"/>
  <c r="F36" i="1"/>
  <c r="F33" i="1"/>
  <c r="F27" i="1"/>
  <c r="F37" i="1"/>
  <c r="F5" i="1"/>
  <c r="F4" i="1"/>
  <c r="F15" i="1"/>
  <c r="F16" i="1"/>
  <c r="F17" i="1"/>
  <c r="F3" i="1"/>
  <c r="F9" i="1"/>
  <c r="F10" i="1"/>
  <c r="F20" i="1"/>
  <c r="F21" i="1"/>
  <c r="F6" i="1"/>
  <c r="F13" i="1"/>
  <c r="F14" i="1"/>
  <c r="F23" i="1"/>
  <c r="F26" i="1"/>
  <c r="F28" i="1" s="1"/>
  <c r="F22" i="1"/>
  <c r="F7" i="1" l="1"/>
  <c r="F11" i="1"/>
  <c r="F24" i="1"/>
  <c r="F18" i="1"/>
  <c r="F40" i="1" s="1"/>
  <c r="F42" i="1" l="1"/>
  <c r="F43" i="1"/>
  <c r="F45" i="1"/>
  <c r="F47" i="1" l="1"/>
  <c r="F49" i="1"/>
  <c r="F53" i="1" l="1"/>
  <c r="F52" i="1"/>
  <c r="F55" i="1" s="1"/>
</calcChain>
</file>

<file path=xl/sharedStrings.xml><?xml version="1.0" encoding="utf-8"?>
<sst xmlns="http://schemas.openxmlformats.org/spreadsheetml/2006/main" count="98" uniqueCount="67">
  <si>
    <t>ASSEMBLY</t>
  </si>
  <si>
    <t>DESCRIPTION</t>
  </si>
  <si>
    <t>QTY</t>
  </si>
  <si>
    <t>UNIT</t>
  </si>
  <si>
    <t>UNIT COST</t>
  </si>
  <si>
    <t>TOTAL COST</t>
  </si>
  <si>
    <t>A10</t>
  </si>
  <si>
    <t xml:space="preserve">FOUNDATIONS </t>
  </si>
  <si>
    <t>SECTION D A11</t>
  </si>
  <si>
    <t>FOOTINGS</t>
  </si>
  <si>
    <t>LF</t>
  </si>
  <si>
    <t>FOUNDATION WALLS FIRST 40"</t>
  </si>
  <si>
    <t>FOUNDATION WALLS EXTRA 24"</t>
  </si>
  <si>
    <t>A1030 120 5640</t>
  </si>
  <si>
    <t>GROUND FLOOR SLAB</t>
  </si>
  <si>
    <t>SF</t>
  </si>
  <si>
    <t>SUBTOTAL</t>
  </si>
  <si>
    <t>B10</t>
  </si>
  <si>
    <t>SUPERSTRUCTURE</t>
  </si>
  <si>
    <t>B1010 250 9300</t>
  </si>
  <si>
    <t>SECOND FLOOR SLAB &amp; STRUCTURE FOR SECOND FLOOR OFFICES</t>
  </si>
  <si>
    <t>B1020 112 5300</t>
  </si>
  <si>
    <t>ROOF STRUCTURE</t>
  </si>
  <si>
    <t>B20</t>
  </si>
  <si>
    <t>EXTERIOR ENCLOSURE</t>
  </si>
  <si>
    <t>B2010 102 3200</t>
  </si>
  <si>
    <t>PRECAST CONCRETE Flat precast concrete 6” thick with insulation</t>
  </si>
  <si>
    <t>B2010 130 8100</t>
  </si>
  <si>
    <t>BRICK VENEER ON METAL STUD</t>
  </si>
  <si>
    <t>B2010 146 1850, B2010 154 5300</t>
  </si>
  <si>
    <t>METAL PANEL FINISH</t>
  </si>
  <si>
    <t>B2010 146 5100, B2010 154 5300</t>
  </si>
  <si>
    <t>ALUMINUM PANELS</t>
  </si>
  <si>
    <t>08 44 13, 08 81 30</t>
  </si>
  <si>
    <t>CURTAIN WALLS</t>
  </si>
  <si>
    <t>OPENINGS</t>
  </si>
  <si>
    <t>B2030 220 3700</t>
  </si>
  <si>
    <t>FRONT ENTRANCE</t>
  </si>
  <si>
    <t>PER OPNG.</t>
  </si>
  <si>
    <t>OTHER EXTERIOR DOORS</t>
  </si>
  <si>
    <t>B2030 220 5050</t>
  </si>
  <si>
    <t>GARAGE DOORS</t>
  </si>
  <si>
    <t>B2020 106 8250</t>
  </si>
  <si>
    <t>WINDOWS</t>
  </si>
  <si>
    <t>PER UNIT</t>
  </si>
  <si>
    <t>B30</t>
  </si>
  <si>
    <t>ROOFING</t>
  </si>
  <si>
    <t>B3010 140 1550, B3010 320 2750</t>
  </si>
  <si>
    <t>ROOF COVERING</t>
  </si>
  <si>
    <t>B3010 420 2800</t>
  </si>
  <si>
    <t>ROOF EDGES</t>
  </si>
  <si>
    <t>C</t>
  </si>
  <si>
    <t>INTERIORS</t>
  </si>
  <si>
    <t>SECTION E GROSS BUILDING COSTS</t>
  </si>
  <si>
    <t>SERVICES</t>
  </si>
  <si>
    <t>C1</t>
  </si>
  <si>
    <t>WAREHOUSE MECHANICAL</t>
  </si>
  <si>
    <t>OFFICE MECHANICAL</t>
  </si>
  <si>
    <t>C2</t>
  </si>
  <si>
    <t>WAREHOUSE ELECTRICAL</t>
  </si>
  <si>
    <t>OFFICE ELECTRICAL</t>
  </si>
  <si>
    <t>TAXES</t>
  </si>
  <si>
    <t>GENERAL REQUIREMENTS</t>
  </si>
  <si>
    <t>GC OVERHEAD AND PROFIT</t>
  </si>
  <si>
    <t>CONSULTANT FEES</t>
  </si>
  <si>
    <t>CONTINGENCY</t>
  </si>
  <si>
    <t>PROJECT TOTAL C0ST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</si>
</sst>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0.000%"/>
    <numFmt numFmtId="167" formatCode="#,##0.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  <xf numFmtId="10" fontId="1" fillId="0" borderId="0" xfId="0" applyNumberFormat="1" applyFont="1"/>
    <xf numFmtId="10" fontId="0" fillId="0" borderId="0" xfId="0" applyNumberFormat="1"/>
    <xf numFmtId="165" fontId="0" fillId="0" borderId="0" xfId="0" applyNumberFormat="1"/>
    <xf numFmtId="165" fontId="1" fillId="0" borderId="0" xfId="0" applyNumberFormat="1" applyFont="1"/>
    <xf numFmtId="2" fontId="0" fillId="0" borderId="0" xfId="0" applyNumberFormat="1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164" fontId="0" fillId="0" borderId="1" xfId="0" applyNumberFormat="1" applyBorder="1"/>
    <xf numFmtId="0" fontId="4" fillId="0" borderId="0" xfId="0" applyFont="1"/>
    <xf numFmtId="0" fontId="0" fillId="0" borderId="0" xfId="0" applyFont="1"/>
    <xf numFmtId="0" fontId="3" fillId="0" borderId="0" xfId="0" applyFont="1" applyAlignment="1">
      <alignment horizontal="right"/>
    </xf>
    <xf numFmtId="167" fontId="0" fillId="0" borderId="0" xfId="0" applyNumberFormat="1"/>
  </cellXfs>
  <cellStyles count="1">
    <cellStyle name="Normal" xfId="0" builtinId="0"/>
  </cellStyles>
  <dxfs count="1">
    <dxf>
      <numFmt numFmtId="164" formatCode="&quot;$&quot;#,##0.0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D55199-7069-40DC-9CAA-8AF01FB2B73F}" name="Table3" displayName="Table3" ref="A1:F56" totalsRowShown="0">
  <autoFilter ref="A1:F56" xr:uid="{32D55199-7069-40DC-9CAA-8AF01FB2B73F}"/>
  <tableColumns count="6">
    <tableColumn id="1" xr3:uid="{58F98CB0-C319-480E-B324-28B0457060C8}" name="ASSEMBLY"/>
    <tableColumn id="2" xr3:uid="{1CD903A2-75D4-4D95-A977-AD2FCBFAA8A0}" name="DESCRIPTION"/>
    <tableColumn id="3" xr3:uid="{16D341EF-B475-4554-9656-134B2933C565}" name="QTY"/>
    <tableColumn id="4" xr3:uid="{944AF16A-444C-4A5E-8D29-7BA8E76C5E21}" name="UNIT"/>
    <tableColumn id="5" xr3:uid="{21B496AA-18F4-429E-A304-BA8E56C07738}" name="UNIT COST"/>
    <tableColumn id="6" xr3:uid="{C8BCB3AE-8B54-44C1-AE39-72A4D8E2092C}" name="TOTAL COS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5"/>
  <sheetViews>
    <sheetView tabSelected="1" topLeftCell="A25" workbookViewId="0">
      <selection activeCell="F29" sqref="F29"/>
    </sheetView>
  </sheetViews>
  <sheetFormatPr defaultRowHeight="15"/>
  <cols>
    <col min="1" max="1" width="35.5703125" customWidth="1"/>
    <col min="2" max="2" width="79.28515625" customWidth="1"/>
    <col min="3" max="4" width="11.42578125" bestFit="1" customWidth="1"/>
    <col min="5" max="5" width="13" bestFit="1" customWidth="1"/>
    <col min="6" max="6" width="14.28515625" style="2" bestFit="1" customWidth="1"/>
    <col min="7" max="9" width="11.42578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5</v>
      </c>
    </row>
    <row r="2" spans="1:6">
      <c r="A2" s="1" t="s">
        <v>6</v>
      </c>
      <c r="B2" s="1" t="s">
        <v>7</v>
      </c>
    </row>
    <row r="3" spans="1:6">
      <c r="A3" t="s">
        <v>8</v>
      </c>
      <c r="B3" t="s">
        <v>9</v>
      </c>
      <c r="C3">
        <v>800</v>
      </c>
      <c r="D3" t="s">
        <v>10</v>
      </c>
      <c r="E3">
        <v>38.1</v>
      </c>
      <c r="F3" s="2">
        <f>Table3[[#This Row],[QTY]]*Table3[[#This Row],[UNIT COST]]</f>
        <v>30480</v>
      </c>
    </row>
    <row r="4" spans="1:6">
      <c r="A4" s="13" t="s">
        <v>8</v>
      </c>
      <c r="B4" t="s">
        <v>11</v>
      </c>
      <c r="C4">
        <v>800</v>
      </c>
      <c r="D4" t="s">
        <v>10</v>
      </c>
      <c r="E4">
        <v>72.099999999999994</v>
      </c>
      <c r="F4" s="2">
        <f>Table3[[#This Row],[QTY]]*Table3[[#This Row],[UNIT COST]]</f>
        <v>57679.999999999993</v>
      </c>
    </row>
    <row r="5" spans="1:6">
      <c r="A5" s="13" t="s">
        <v>8</v>
      </c>
      <c r="B5" t="s">
        <v>12</v>
      </c>
      <c r="C5">
        <v>800</v>
      </c>
      <c r="D5" s="13" t="s">
        <v>10</v>
      </c>
      <c r="E5">
        <v>43.2</v>
      </c>
      <c r="F5" s="2">
        <f>Table3[[#This Row],[QTY]]*Table3[[#This Row],[UNIT COST]]</f>
        <v>34560</v>
      </c>
    </row>
    <row r="6" spans="1:6">
      <c r="A6" s="14" t="s">
        <v>13</v>
      </c>
      <c r="B6" t="s">
        <v>14</v>
      </c>
      <c r="C6">
        <v>40000</v>
      </c>
      <c r="D6" t="s">
        <v>15</v>
      </c>
      <c r="E6">
        <v>9.4763999999999999</v>
      </c>
      <c r="F6" s="2">
        <f>Table3[[#This Row],[QTY]]*Table3[[#This Row],[UNIT COST]]</f>
        <v>379056</v>
      </c>
    </row>
    <row r="7" spans="1:6">
      <c r="B7" s="9" t="s">
        <v>16</v>
      </c>
      <c r="D7" s="13"/>
      <c r="F7" s="2">
        <f>SUM(F3:F6)</f>
        <v>501776</v>
      </c>
    </row>
    <row r="8" spans="1:6">
      <c r="A8" s="1" t="s">
        <v>17</v>
      </c>
      <c r="B8" s="11" t="s">
        <v>18</v>
      </c>
    </row>
    <row r="9" spans="1:6">
      <c r="A9" t="s">
        <v>19</v>
      </c>
      <c r="B9" t="s">
        <v>20</v>
      </c>
      <c r="C9">
        <v>10000</v>
      </c>
      <c r="D9" t="s">
        <v>15</v>
      </c>
      <c r="E9">
        <v>27.25</v>
      </c>
      <c r="F9" s="2">
        <f>Table3[[#This Row],[QTY]]*Table3[[#This Row],[UNIT COST]]</f>
        <v>272500</v>
      </c>
    </row>
    <row r="10" spans="1:6">
      <c r="A10" t="s">
        <v>21</v>
      </c>
      <c r="B10" t="s">
        <v>22</v>
      </c>
      <c r="C10">
        <v>40000</v>
      </c>
      <c r="D10" t="s">
        <v>15</v>
      </c>
      <c r="E10">
        <v>11.07</v>
      </c>
      <c r="F10" s="2">
        <f>Table3[[#This Row],[QTY]]*Table3[[#This Row],[UNIT COST]]</f>
        <v>442800</v>
      </c>
    </row>
    <row r="11" spans="1:6">
      <c r="B11" s="9" t="s">
        <v>16</v>
      </c>
      <c r="F11" s="2">
        <f>SUM(F9:F10)</f>
        <v>715300</v>
      </c>
    </row>
    <row r="12" spans="1:6">
      <c r="A12" s="11" t="s">
        <v>23</v>
      </c>
      <c r="B12" s="1" t="s">
        <v>24</v>
      </c>
    </row>
    <row r="13" spans="1:6">
      <c r="A13" t="s">
        <v>25</v>
      </c>
      <c r="B13" t="s">
        <v>26</v>
      </c>
      <c r="C13">
        <v>6105.46</v>
      </c>
      <c r="D13" t="s">
        <v>15</v>
      </c>
      <c r="E13">
        <v>28.143000000000001</v>
      </c>
      <c r="F13" s="2">
        <f>Table3[[#This Row],[QTY]]*Table3[[#This Row],[UNIT COST]]</f>
        <v>171825.96077999999</v>
      </c>
    </row>
    <row r="14" spans="1:6">
      <c r="A14" t="s">
        <v>27</v>
      </c>
      <c r="B14" t="s">
        <v>28</v>
      </c>
      <c r="C14">
        <v>531.08000000000004</v>
      </c>
      <c r="D14" t="s">
        <v>15</v>
      </c>
      <c r="E14">
        <v>21.888999999999999</v>
      </c>
      <c r="F14" s="2">
        <f>Table3[[#This Row],[QTY]]*Table3[[#This Row],[UNIT COST]]</f>
        <v>11624.81012</v>
      </c>
    </row>
    <row r="15" spans="1:6">
      <c r="A15" t="s">
        <v>29</v>
      </c>
      <c r="B15" t="s">
        <v>30</v>
      </c>
      <c r="C15">
        <v>6966.69</v>
      </c>
      <c r="D15" t="s">
        <v>15</v>
      </c>
      <c r="E15">
        <v>19.069400000000002</v>
      </c>
      <c r="F15" s="2">
        <f>Table3[[#This Row],[QTY]]*Table3[[#This Row],[UNIT COST]]</f>
        <v>132850.59828599999</v>
      </c>
    </row>
    <row r="16" spans="1:6">
      <c r="A16" t="s">
        <v>31</v>
      </c>
      <c r="B16" s="10" t="s">
        <v>32</v>
      </c>
      <c r="C16">
        <v>6491.5</v>
      </c>
      <c r="D16" t="s">
        <v>15</v>
      </c>
      <c r="E16">
        <v>8.9781999999999993</v>
      </c>
      <c r="F16" s="2">
        <f>Table3[[#This Row],[QTY]]*Table3[[#This Row],[UNIT COST]]</f>
        <v>58281.985299999993</v>
      </c>
    </row>
    <row r="17" spans="1:6">
      <c r="A17" t="s">
        <v>33</v>
      </c>
      <c r="B17" t="s">
        <v>34</v>
      </c>
      <c r="C17">
        <v>4167.6000000000004</v>
      </c>
      <c r="D17" t="s">
        <v>15</v>
      </c>
      <c r="E17">
        <v>97.3</v>
      </c>
      <c r="F17" s="2">
        <f>Table3[[#This Row],[QTY]]*Table3[[#This Row],[UNIT COST]]</f>
        <v>405507.48000000004</v>
      </c>
    </row>
    <row r="18" spans="1:6">
      <c r="B18" s="15" t="s">
        <v>16</v>
      </c>
      <c r="F18" s="2">
        <f>SUM(F13:F17)</f>
        <v>780090.83448600001</v>
      </c>
    </row>
    <row r="19" spans="1:6">
      <c r="B19" s="1" t="s">
        <v>35</v>
      </c>
    </row>
    <row r="20" spans="1:6">
      <c r="A20" t="s">
        <v>36</v>
      </c>
      <c r="B20" t="s">
        <v>37</v>
      </c>
      <c r="C20">
        <v>1</v>
      </c>
      <c r="D20" t="s">
        <v>38</v>
      </c>
      <c r="E20">
        <v>5883</v>
      </c>
      <c r="F20" s="2">
        <f>Table3[[#This Row],[QTY]]*Table3[[#This Row],[UNIT COST]]</f>
        <v>5883</v>
      </c>
    </row>
    <row r="21" spans="1:6">
      <c r="A21" t="s">
        <v>36</v>
      </c>
      <c r="B21" t="s">
        <v>39</v>
      </c>
      <c r="C21">
        <v>2</v>
      </c>
      <c r="D21" t="s">
        <v>38</v>
      </c>
      <c r="E21">
        <v>5883</v>
      </c>
      <c r="F21" s="2">
        <f>Table3[[#This Row],[QTY]]*Table3[[#This Row],[UNIT COST]]</f>
        <v>11766</v>
      </c>
    </row>
    <row r="22" spans="1:6">
      <c r="A22" t="s">
        <v>40</v>
      </c>
      <c r="B22" t="s">
        <v>41</v>
      </c>
      <c r="C22">
        <v>3</v>
      </c>
      <c r="D22" t="s">
        <v>38</v>
      </c>
      <c r="E22">
        <v>3471.5</v>
      </c>
      <c r="F22" s="2">
        <f>Table3[[#This Row],[QTY]]*Table3[[#This Row],[UNIT COST]]</f>
        <v>10414.5</v>
      </c>
    </row>
    <row r="23" spans="1:6">
      <c r="A23" t="s">
        <v>42</v>
      </c>
      <c r="B23" t="s">
        <v>43</v>
      </c>
      <c r="C23">
        <v>4</v>
      </c>
      <c r="D23" t="s">
        <v>44</v>
      </c>
      <c r="E23">
        <v>885.1</v>
      </c>
      <c r="F23" s="2">
        <f>Table3[[#This Row],[QTY]]*Table3[[#This Row],[UNIT COST]]</f>
        <v>3540.4</v>
      </c>
    </row>
    <row r="24" spans="1:6">
      <c r="B24" s="15" t="s">
        <v>16</v>
      </c>
      <c r="F24" s="2">
        <f>SUM(F20:F23)</f>
        <v>31603.9</v>
      </c>
    </row>
    <row r="25" spans="1:6">
      <c r="A25" s="11" t="s">
        <v>45</v>
      </c>
      <c r="B25" s="1" t="s">
        <v>46</v>
      </c>
    </row>
    <row r="26" spans="1:6">
      <c r="A26" t="s">
        <v>47</v>
      </c>
      <c r="B26" t="s">
        <v>48</v>
      </c>
      <c r="C26">
        <v>40000</v>
      </c>
      <c r="D26" t="s">
        <v>15</v>
      </c>
      <c r="E26" s="16">
        <v>10.6424</v>
      </c>
      <c r="F26" s="2">
        <f>Table3[[#This Row],[QTY]]*Table3[[#This Row],[UNIT COST]]</f>
        <v>425696</v>
      </c>
    </row>
    <row r="27" spans="1:6">
      <c r="A27" t="s">
        <v>49</v>
      </c>
      <c r="B27" t="s">
        <v>50</v>
      </c>
      <c r="C27">
        <v>800</v>
      </c>
      <c r="D27" t="s">
        <v>10</v>
      </c>
      <c r="E27" s="16">
        <v>34.131999999999998</v>
      </c>
      <c r="F27" s="2">
        <f>Table3[[#This Row],[QTY]]*Table3[[#This Row],[UNIT COST]]</f>
        <v>27305.599999999999</v>
      </c>
    </row>
    <row r="28" spans="1:6">
      <c r="B28" s="15" t="s">
        <v>16</v>
      </c>
      <c r="F28" s="2">
        <f>SUM(F26:F27)</f>
        <v>453001.6</v>
      </c>
    </row>
    <row r="30" spans="1:6">
      <c r="A30" s="1" t="s">
        <v>51</v>
      </c>
      <c r="B30" s="11" t="s">
        <v>52</v>
      </c>
    </row>
    <row r="31" spans="1:6">
      <c r="B31" s="9" t="s">
        <v>16</v>
      </c>
      <c r="F31" s="12">
        <v>189649.38</v>
      </c>
    </row>
    <row r="32" spans="1:6">
      <c r="A32" s="11" t="s">
        <v>53</v>
      </c>
      <c r="B32" s="1" t="s">
        <v>54</v>
      </c>
    </row>
    <row r="33" spans="1:8">
      <c r="A33" s="10" t="s">
        <v>55</v>
      </c>
      <c r="B33" s="10" t="s">
        <v>56</v>
      </c>
      <c r="C33">
        <v>30000</v>
      </c>
      <c r="D33" t="s">
        <v>15</v>
      </c>
      <c r="E33">
        <v>12.73</v>
      </c>
      <c r="F33" s="2">
        <f>Table3[[#This Row],[QTY]]*Table3[[#This Row],[UNIT COST]]</f>
        <v>381900</v>
      </c>
    </row>
    <row r="34" spans="1:8">
      <c r="A34" s="10" t="s">
        <v>55</v>
      </c>
      <c r="B34" s="10" t="s">
        <v>57</v>
      </c>
      <c r="C34">
        <v>20000</v>
      </c>
      <c r="D34" t="s">
        <v>15</v>
      </c>
      <c r="E34">
        <v>39.57</v>
      </c>
      <c r="F34" s="2">
        <f>Table3[[#This Row],[QTY]]*Table3[[#This Row],[UNIT COST]]</f>
        <v>791400</v>
      </c>
    </row>
    <row r="35" spans="1:8">
      <c r="A35" s="10" t="s">
        <v>58</v>
      </c>
      <c r="B35" s="10" t="s">
        <v>59</v>
      </c>
      <c r="C35">
        <v>30000</v>
      </c>
      <c r="D35" t="s">
        <v>15</v>
      </c>
      <c r="E35">
        <v>7.31</v>
      </c>
      <c r="F35" s="2">
        <f>Table3[[#This Row],[QTY]]*Table3[[#This Row],[UNIT COST]]</f>
        <v>219300</v>
      </c>
    </row>
    <row r="36" spans="1:8">
      <c r="A36" t="s">
        <v>58</v>
      </c>
      <c r="B36" t="s">
        <v>60</v>
      </c>
      <c r="C36">
        <v>20000</v>
      </c>
      <c r="D36" t="s">
        <v>15</v>
      </c>
      <c r="E36">
        <v>17.170000000000002</v>
      </c>
      <c r="F36" s="2">
        <f>Table3[[#This Row],[QTY]]*Table3[[#This Row],[UNIT COST]]</f>
        <v>343400.00000000006</v>
      </c>
    </row>
    <row r="37" spans="1:8">
      <c r="B37" s="15" t="s">
        <v>16</v>
      </c>
      <c r="F37" s="2">
        <f>SUM(F33:F36)</f>
        <v>1736000</v>
      </c>
    </row>
    <row r="40" spans="1:8">
      <c r="A40" s="1"/>
      <c r="B40" s="9" t="s">
        <v>16</v>
      </c>
      <c r="C40" s="1"/>
      <c r="D40" s="1"/>
      <c r="E40" s="4"/>
      <c r="F40" s="3">
        <f>F7+F11+F18+F24+F28+F31+F37</f>
        <v>4407421.7144859992</v>
      </c>
    </row>
    <row r="41" spans="1:8">
      <c r="E41" s="5"/>
    </row>
    <row r="42" spans="1:8">
      <c r="B42" t="s">
        <v>61</v>
      </c>
      <c r="E42" s="6">
        <v>0.14974999999999999</v>
      </c>
      <c r="F42" s="2">
        <f>(F40*E42)</f>
        <v>660011.40174427838</v>
      </c>
    </row>
    <row r="43" spans="1:8">
      <c r="B43" t="s">
        <v>62</v>
      </c>
      <c r="E43" s="6">
        <v>0.1</v>
      </c>
      <c r="F43" s="2">
        <f>(F40*E43)</f>
        <v>440742.17144859995</v>
      </c>
      <c r="G43" s="1"/>
      <c r="H43" s="1"/>
    </row>
    <row r="44" spans="1:8">
      <c r="E44" s="6"/>
    </row>
    <row r="45" spans="1:8">
      <c r="A45" s="1"/>
      <c r="B45" s="9" t="s">
        <v>16</v>
      </c>
      <c r="C45" s="1"/>
      <c r="D45" s="1"/>
      <c r="E45" s="7"/>
      <c r="F45" s="3">
        <f>SUM(F40:F43)</f>
        <v>5508175.2876788769</v>
      </c>
    </row>
    <row r="46" spans="1:8">
      <c r="E46" s="6"/>
    </row>
    <row r="47" spans="1:8">
      <c r="B47" t="s">
        <v>63</v>
      </c>
      <c r="E47" s="6">
        <v>7.0000000000000007E-2</v>
      </c>
      <c r="F47" s="2">
        <f>F45*E47</f>
        <v>385572.27013752144</v>
      </c>
    </row>
    <row r="48" spans="1:8">
      <c r="E48" s="6"/>
    </row>
    <row r="49" spans="1:6">
      <c r="A49" s="1"/>
      <c r="B49" s="9" t="s">
        <v>16</v>
      </c>
      <c r="C49" s="1"/>
      <c r="D49" s="1"/>
      <c r="E49" s="7"/>
      <c r="F49" s="3">
        <f>F45+F47</f>
        <v>5893747.5578163983</v>
      </c>
    </row>
    <row r="50" spans="1:6">
      <c r="E50" s="6"/>
    </row>
    <row r="51" spans="1:6">
      <c r="E51" s="8"/>
    </row>
    <row r="52" spans="1:6">
      <c r="B52" t="s">
        <v>64</v>
      </c>
      <c r="E52" s="6">
        <v>5.2999999999999999E-2</v>
      </c>
      <c r="F52" s="2">
        <f>F49*E52</f>
        <v>312368.62056426908</v>
      </c>
    </row>
    <row r="53" spans="1:6">
      <c r="B53" t="s">
        <v>65</v>
      </c>
      <c r="E53" s="6">
        <v>0.05</v>
      </c>
      <c r="F53" s="2">
        <f>F49*E53</f>
        <v>294687.37789081992</v>
      </c>
    </row>
    <row r="54" spans="1:6">
      <c r="E54" s="6"/>
    </row>
    <row r="55" spans="1:6">
      <c r="A55" s="1"/>
      <c r="B55" s="1" t="s">
        <v>66</v>
      </c>
      <c r="C55" s="1"/>
      <c r="D55" s="1"/>
      <c r="E55" s="7"/>
      <c r="F55" s="3">
        <f>SUM(F49:F53)</f>
        <v>6500803.5562714869</v>
      </c>
    </row>
  </sheetData>
  <pageMargins left="0.7" right="0.7" top="0.75" bottom="0.75" header="0.3" footer="0.3"/>
  <pageSetup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Johanna Sonokpon</cp:lastModifiedBy>
  <cp:revision/>
  <dcterms:created xsi:type="dcterms:W3CDTF">2026-04-20T10:55:40Z</dcterms:created>
  <dcterms:modified xsi:type="dcterms:W3CDTF">2026-05-05T21:45:09Z</dcterms:modified>
  <cp:category/>
  <cp:contentStatus/>
</cp:coreProperties>
</file>